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САДОВОДСТВО 13,05,19\Сметы_Озон\"/>
    </mc:Choice>
  </mc:AlternateContent>
  <xr:revisionPtr revIDLastSave="0" documentId="13_ncr:1_{91EB2C71-CCC2-47F0-92E5-A0633CD29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F9" i="1"/>
  <c r="H9" i="1" s="1"/>
  <c r="G8" i="1"/>
  <c r="F8" i="1"/>
  <c r="H8" i="1" s="1"/>
  <c r="F7" i="1"/>
  <c r="H7" i="1" s="1"/>
  <c r="G6" i="1"/>
  <c r="F6" i="1"/>
  <c r="H6" i="1" l="1"/>
  <c r="F10" i="1"/>
  <c r="G10" i="1"/>
  <c r="H10" i="1"/>
  <c r="H32" i="1"/>
  <c r="H35" i="1" s="1"/>
</calcChain>
</file>

<file path=xl/sharedStrings.xml><?xml version="1.0" encoding="utf-8"?>
<sst xmlns="http://schemas.openxmlformats.org/spreadsheetml/2006/main" count="45" uniqueCount="43">
  <si>
    <t>Смета расходов СНТ "Озон" на сезон 2026г-2027г.</t>
  </si>
  <si>
    <t>№ п.п</t>
  </si>
  <si>
    <t>Вид расхода</t>
  </si>
  <si>
    <t>срок</t>
  </si>
  <si>
    <t>сумма</t>
  </si>
  <si>
    <t>всего</t>
  </si>
  <si>
    <r>
      <rPr>
        <b/>
        <sz val="14"/>
        <color indexed="64"/>
        <rFont val="Times New Roman"/>
      </rPr>
      <t>ЕСН</t>
    </r>
    <r>
      <rPr>
        <sz val="12"/>
        <color indexed="64"/>
        <rFont val="Arial"/>
      </rPr>
      <t xml:space="preserve"> (налог с фонда оплаты труда 43,2%)</t>
    </r>
  </si>
  <si>
    <t>Итого</t>
  </si>
  <si>
    <t>Фонд оплаты труда</t>
  </si>
  <si>
    <t>Зарплата председателя</t>
  </si>
  <si>
    <t>ежемесячно</t>
  </si>
  <si>
    <t>Зарплата казначея</t>
  </si>
  <si>
    <t>Зарплата бухгалтера</t>
  </si>
  <si>
    <t>Зарплата водолея</t>
  </si>
  <si>
    <t>5 месяцев</t>
  </si>
  <si>
    <t>Итого по зарплате</t>
  </si>
  <si>
    <t>Налоги и платежи с СНТ "ОЗОН"</t>
  </si>
  <si>
    <t>Налог на землю</t>
  </si>
  <si>
    <t>Кайский куст</t>
  </si>
  <si>
    <t>Вывоз  мусора</t>
  </si>
  <si>
    <r>
      <t>по наполнению баков (</t>
    </r>
    <r>
      <rPr>
        <sz val="11"/>
        <color theme="1"/>
        <rFont val="Times New Roman"/>
      </rPr>
      <t>~</t>
    </r>
    <r>
      <rPr>
        <sz val="11"/>
        <color theme="1"/>
        <rFont val="Times New Roman"/>
      </rPr>
      <t>100 баков)</t>
    </r>
  </si>
  <si>
    <t>Расходы по электроэнергии на обогшрев</t>
  </si>
  <si>
    <t>Расходы по электроэнергии</t>
  </si>
  <si>
    <t>Комиссия банка</t>
  </si>
  <si>
    <t>Итого по налогам и платежам</t>
  </si>
  <si>
    <t>Расходы по текущим работам</t>
  </si>
  <si>
    <t>Расконсервация системы водоснабжения к началу сезона</t>
  </si>
  <si>
    <t>Консервация системы водоснабжения после сезона</t>
  </si>
  <si>
    <t>Строительство сарая для пожарной емкости СНТ Озон</t>
  </si>
  <si>
    <t>Строительство забора СНТ Озон</t>
  </si>
  <si>
    <t>Ремонт насоса перекачивающего</t>
  </si>
  <si>
    <t>Обслуживание видеонаблюдения СНТ Озон</t>
  </si>
  <si>
    <t>Оплата сотового телефона казначея</t>
  </si>
  <si>
    <t>Хозтовары и канцелярия</t>
  </si>
  <si>
    <t>Итого по расходам на текуще работы</t>
  </si>
  <si>
    <t>Непредвиденные аварийные расходы</t>
  </si>
  <si>
    <t>Итого:</t>
  </si>
  <si>
    <t xml:space="preserve">Общая площадь(сотки)  --- </t>
  </si>
  <si>
    <t>Ощее количество участков---</t>
  </si>
  <si>
    <t xml:space="preserve">Оплата за сотку по смете </t>
  </si>
  <si>
    <t>Стоимость по смете 1110,29 руб. это расчетная цифра, фактическая стоимость 1 сотки до 2026 года составляет 1100,0 руб.</t>
  </si>
  <si>
    <t>По решению собрания от 23.06.2024 г. стоимость 1 сотки с 2025 года составляет 900,0 рублей.</t>
  </si>
  <si>
    <t>Ремонт 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</si>
</sst>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9" x14ac:knownFonts="1">
    <font>
      <sz val="11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indexed="64"/>
      <name val="Arial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indexed="2"/>
      <name val="Times New Roman"/>
    </font>
    <font>
      <sz val="14"/>
      <color theme="1"/>
      <name val="Times New Roman"/>
    </font>
    <font>
      <b/>
      <sz val="14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0" xfId="0" applyNumberFormat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5" xfId="0" applyBorder="1"/>
    <xf numFmtId="164" fontId="0" fillId="0" borderId="15" xfId="0" applyNumberFormat="1" applyBorder="1"/>
    <xf numFmtId="164" fontId="5" fillId="0" borderId="16" xfId="0" applyNumberFormat="1" applyFont="1" applyBorder="1"/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9" xfId="0" applyBorder="1" applyAlignment="1">
      <alignment horizontal="left" vertical="center" wrapText="1"/>
    </xf>
    <xf numFmtId="0" fontId="0" fillId="0" borderId="23" xfId="0" applyBorder="1"/>
    <xf numFmtId="0" fontId="0" fillId="2" borderId="24" xfId="0" applyFill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164" fontId="0" fillId="0" borderId="24" xfId="0" applyNumberFormat="1" applyBorder="1"/>
    <xf numFmtId="0" fontId="0" fillId="0" borderId="24" xfId="0" applyBorder="1"/>
    <xf numFmtId="164" fontId="0" fillId="2" borderId="25" xfId="0" applyNumberFormat="1" applyFill="1" applyBorder="1"/>
    <xf numFmtId="0" fontId="0" fillId="0" borderId="26" xfId="0" applyBorder="1"/>
    <xf numFmtId="0" fontId="0" fillId="0" borderId="27" xfId="0" applyBorder="1" applyAlignment="1">
      <alignment wrapText="1"/>
    </xf>
    <xf numFmtId="0" fontId="0" fillId="0" borderId="27" xfId="0" applyBorder="1"/>
    <xf numFmtId="164" fontId="0" fillId="0" borderId="27" xfId="0" applyNumberFormat="1" applyBorder="1"/>
    <xf numFmtId="164" fontId="0" fillId="0" borderId="28" xfId="0" applyNumberFormat="1" applyBorder="1"/>
    <xf numFmtId="0" fontId="0" fillId="3" borderId="9" xfId="0" applyFill="1" applyBorder="1" applyAlignment="1">
      <alignment wrapText="1"/>
    </xf>
    <xf numFmtId="164" fontId="0" fillId="2" borderId="10" xfId="0" applyNumberFormat="1" applyFill="1" applyBorder="1"/>
    <xf numFmtId="0" fontId="0" fillId="3" borderId="0" xfId="0" applyFill="1" applyAlignment="1">
      <alignment wrapText="1"/>
    </xf>
    <xf numFmtId="164" fontId="0" fillId="0" borderId="25" xfId="0" applyNumberFormat="1" applyBorder="1"/>
    <xf numFmtId="0" fontId="0" fillId="0" borderId="15" xfId="0" applyBorder="1" applyAlignment="1">
      <alignment horizontal="center" vertical="center"/>
    </xf>
    <xf numFmtId="164" fontId="5" fillId="2" borderId="16" xfId="0" applyNumberFormat="1" applyFont="1" applyFill="1" applyBorder="1"/>
    <xf numFmtId="0" fontId="6" fillId="0" borderId="0" xfId="0" applyFont="1"/>
    <xf numFmtId="0" fontId="0" fillId="0" borderId="29" xfId="0" applyBorder="1"/>
    <xf numFmtId="0" fontId="2" fillId="0" borderId="30" xfId="0" applyFont="1" applyBorder="1" applyAlignment="1">
      <alignment wrapText="1"/>
    </xf>
    <xf numFmtId="0" fontId="0" fillId="0" borderId="30" xfId="0" applyBorder="1"/>
    <xf numFmtId="164" fontId="5" fillId="0" borderId="31" xfId="0" applyNumberFormat="1" applyFont="1" applyBorder="1"/>
    <xf numFmtId="0" fontId="2" fillId="0" borderId="0" xfId="0" applyFont="1"/>
    <xf numFmtId="4" fontId="0" fillId="0" borderId="0" xfId="0" applyNumberFormat="1"/>
    <xf numFmtId="164" fontId="2" fillId="0" borderId="0" xfId="0" applyNumberFormat="1" applyFont="1"/>
    <xf numFmtId="0" fontId="7" fillId="0" borderId="0" xfId="0" applyFont="1"/>
    <xf numFmtId="0" fontId="5" fillId="0" borderId="0" xfId="0" applyFont="1"/>
    <xf numFmtId="0" fontId="1" fillId="0" borderId="1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0" fillId="0" borderId="2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0"/>
  <sheetViews>
    <sheetView tabSelected="1" topLeftCell="B25" zoomScale="130" workbookViewId="0">
      <selection activeCell="G28" sqref="G28"/>
    </sheetView>
  </sheetViews>
  <sheetFormatPr defaultRowHeight="15" x14ac:dyDescent="0.25"/>
  <cols>
    <col min="3" max="3" width="25.7109375" customWidth="1"/>
    <col min="4" max="4" width="16" customWidth="1"/>
    <col min="5" max="5" width="12.28515625" customWidth="1"/>
    <col min="6" max="6" width="14" customWidth="1"/>
    <col min="7" max="7" width="13.7109375" customWidth="1"/>
    <col min="8" max="8" width="15.42578125" customWidth="1"/>
    <col min="9" max="9" width="13.42578125" hidden="1" customWidth="1"/>
    <col min="10" max="10" width="10.5703125" customWidth="1"/>
    <col min="11" max="11" width="11.5703125" bestFit="1" customWidth="1"/>
  </cols>
  <sheetData>
    <row r="2" spans="2:11" ht="20.25" x14ac:dyDescent="0.3">
      <c r="B2" s="55" t="s">
        <v>0</v>
      </c>
      <c r="C2" s="55"/>
      <c r="D2" s="55"/>
      <c r="E2" s="55"/>
      <c r="F2" s="55"/>
      <c r="G2" s="55"/>
      <c r="H2" s="55"/>
    </row>
    <row r="3" spans="2:11" ht="20.25" x14ac:dyDescent="0.3">
      <c r="B3" s="1"/>
      <c r="C3" s="1"/>
      <c r="D3" s="1"/>
      <c r="E3" s="1"/>
      <c r="F3" s="1"/>
      <c r="G3" s="1"/>
      <c r="H3" s="1"/>
    </row>
    <row r="4" spans="2:11" ht="105.75" customHeight="1" x14ac:dyDescent="0.25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5" t="s">
        <v>7</v>
      </c>
    </row>
    <row r="5" spans="2:11" ht="19.5" customHeight="1" x14ac:dyDescent="0.25">
      <c r="B5" s="56" t="s">
        <v>8</v>
      </c>
      <c r="C5" s="57"/>
      <c r="D5" s="57"/>
      <c r="E5" s="57"/>
      <c r="F5" s="57"/>
      <c r="G5" s="57"/>
      <c r="H5" s="58"/>
      <c r="I5" s="6"/>
    </row>
    <row r="6" spans="2:11" x14ac:dyDescent="0.25">
      <c r="B6" s="7">
        <v>1</v>
      </c>
      <c r="C6" s="8" t="s">
        <v>9</v>
      </c>
      <c r="D6" s="9" t="s">
        <v>10</v>
      </c>
      <c r="E6" s="10">
        <v>17000</v>
      </c>
      <c r="F6" s="10">
        <f t="shared" ref="F6:F8" si="0">E6*12</f>
        <v>204000</v>
      </c>
      <c r="G6" s="10">
        <f>10000*5*43.2%</f>
        <v>21600.000000000004</v>
      </c>
      <c r="H6" s="11">
        <f t="shared" ref="H6:H9" si="1">SUM(F6:G6)</f>
        <v>225600</v>
      </c>
      <c r="I6" s="6"/>
    </row>
    <row r="7" spans="2:11" x14ac:dyDescent="0.25">
      <c r="B7" s="7">
        <v>2</v>
      </c>
      <c r="C7" s="8" t="s">
        <v>11</v>
      </c>
      <c r="D7" s="9" t="s">
        <v>10</v>
      </c>
      <c r="E7" s="10">
        <v>11000</v>
      </c>
      <c r="F7" s="10">
        <f t="shared" si="0"/>
        <v>132000</v>
      </c>
      <c r="G7" s="10"/>
      <c r="H7" s="11">
        <f t="shared" si="1"/>
        <v>132000</v>
      </c>
      <c r="I7" s="6"/>
    </row>
    <row r="8" spans="2:11" x14ac:dyDescent="0.25">
      <c r="B8" s="7">
        <v>3</v>
      </c>
      <c r="C8" s="8" t="s">
        <v>12</v>
      </c>
      <c r="D8" s="9" t="s">
        <v>10</v>
      </c>
      <c r="E8" s="10">
        <v>12000</v>
      </c>
      <c r="F8" s="10">
        <f t="shared" si="0"/>
        <v>144000</v>
      </c>
      <c r="G8" s="10">
        <f>3000*5*43.2%</f>
        <v>6480.0000000000009</v>
      </c>
      <c r="H8" s="11">
        <f t="shared" si="1"/>
        <v>150480</v>
      </c>
      <c r="I8" s="6"/>
    </row>
    <row r="9" spans="2:11" x14ac:dyDescent="0.25">
      <c r="B9" s="12">
        <v>5</v>
      </c>
      <c r="C9" s="13" t="s">
        <v>13</v>
      </c>
      <c r="D9" s="14" t="s">
        <v>14</v>
      </c>
      <c r="E9" s="15">
        <v>13000</v>
      </c>
      <c r="F9" s="15">
        <f>E9*5</f>
        <v>65000</v>
      </c>
      <c r="G9" s="10"/>
      <c r="H9" s="16">
        <f t="shared" si="1"/>
        <v>65000</v>
      </c>
      <c r="I9" s="6"/>
    </row>
    <row r="10" spans="2:11" x14ac:dyDescent="0.25">
      <c r="B10" s="17"/>
      <c r="C10" s="18" t="s">
        <v>15</v>
      </c>
      <c r="D10" s="19"/>
      <c r="E10" s="20"/>
      <c r="F10" s="20">
        <f>SUM(F6:F9)</f>
        <v>545000</v>
      </c>
      <c r="G10" s="20">
        <f>SUM(G6:G9)</f>
        <v>28080.000000000004</v>
      </c>
      <c r="H10" s="21">
        <f>SUM(H6:H9)</f>
        <v>573080</v>
      </c>
      <c r="I10" s="6"/>
      <c r="K10" s="6"/>
    </row>
    <row r="11" spans="2:11" x14ac:dyDescent="0.25">
      <c r="B11" s="59" t="s">
        <v>16</v>
      </c>
      <c r="C11" s="60"/>
      <c r="D11" s="60"/>
      <c r="E11" s="60"/>
      <c r="F11" s="60"/>
      <c r="G11" s="60"/>
      <c r="H11" s="61"/>
      <c r="I11" s="6"/>
    </row>
    <row r="12" spans="2:11" x14ac:dyDescent="0.25">
      <c r="B12" s="22"/>
      <c r="C12" s="23" t="s">
        <v>17</v>
      </c>
      <c r="D12" s="24"/>
      <c r="E12" s="25"/>
      <c r="F12" s="24"/>
      <c r="G12" s="24"/>
      <c r="H12" s="26">
        <v>0</v>
      </c>
      <c r="I12" s="6"/>
    </row>
    <row r="13" spans="2:11" x14ac:dyDescent="0.25">
      <c r="B13" s="7"/>
      <c r="C13" s="8" t="s">
        <v>18</v>
      </c>
      <c r="D13" s="9"/>
      <c r="E13" s="10"/>
      <c r="F13" s="9"/>
      <c r="G13" s="9"/>
      <c r="H13" s="11">
        <v>8800</v>
      </c>
      <c r="I13" s="6"/>
    </row>
    <row r="14" spans="2:11" ht="45" x14ac:dyDescent="0.25">
      <c r="B14" s="7"/>
      <c r="C14" s="27" t="s">
        <v>19</v>
      </c>
      <c r="D14" s="8" t="s">
        <v>20</v>
      </c>
      <c r="E14" s="10">
        <v>450</v>
      </c>
      <c r="F14" s="9"/>
      <c r="G14" s="9"/>
      <c r="H14" s="11">
        <v>20000</v>
      </c>
      <c r="I14" s="6"/>
    </row>
    <row r="15" spans="2:11" ht="45" x14ac:dyDescent="0.25">
      <c r="B15" s="28"/>
      <c r="C15" s="29" t="s">
        <v>21</v>
      </c>
      <c r="D15" s="30"/>
      <c r="E15" s="31"/>
      <c r="F15" s="32"/>
      <c r="G15" s="32"/>
      <c r="H15" s="33">
        <v>20000</v>
      </c>
      <c r="I15" s="6"/>
    </row>
    <row r="16" spans="2:11" ht="18.95" customHeight="1" x14ac:dyDescent="0.25">
      <c r="B16" s="12"/>
      <c r="C16" s="13" t="s">
        <v>22</v>
      </c>
      <c r="D16" s="14"/>
      <c r="E16" s="15"/>
      <c r="F16" s="14"/>
      <c r="G16" s="14"/>
      <c r="H16" s="16">
        <v>80000</v>
      </c>
      <c r="I16" s="6"/>
    </row>
    <row r="17" spans="2:12" ht="18.95" customHeight="1" x14ac:dyDescent="0.25">
      <c r="B17" s="34"/>
      <c r="C17" s="35" t="s">
        <v>23</v>
      </c>
      <c r="D17" s="36"/>
      <c r="E17" s="37"/>
      <c r="F17" s="36"/>
      <c r="G17" s="36"/>
      <c r="H17" s="38">
        <v>8160</v>
      </c>
      <c r="I17" s="6"/>
    </row>
    <row r="18" spans="2:12" ht="29.25" x14ac:dyDescent="0.25">
      <c r="B18" s="17"/>
      <c r="C18" s="18" t="s">
        <v>24</v>
      </c>
      <c r="D18" s="19"/>
      <c r="E18" s="20"/>
      <c r="F18" s="19"/>
      <c r="G18" s="19"/>
      <c r="H18" s="21">
        <f>SUM(H12:H17)</f>
        <v>136960</v>
      </c>
      <c r="I18" s="6"/>
    </row>
    <row r="19" spans="2:12" x14ac:dyDescent="0.25">
      <c r="B19" s="59" t="s">
        <v>25</v>
      </c>
      <c r="C19" s="60"/>
      <c r="D19" s="60"/>
      <c r="E19" s="60"/>
      <c r="F19" s="60"/>
      <c r="G19" s="60"/>
      <c r="H19" s="61"/>
      <c r="I19" s="6"/>
    </row>
    <row r="20" spans="2:12" ht="45" x14ac:dyDescent="0.25">
      <c r="B20" s="22"/>
      <c r="C20" s="23" t="s">
        <v>26</v>
      </c>
      <c r="D20" s="24"/>
      <c r="E20" s="25"/>
      <c r="F20" s="24"/>
      <c r="G20" s="24"/>
      <c r="H20" s="26">
        <v>10000</v>
      </c>
      <c r="I20" s="6"/>
    </row>
    <row r="21" spans="2:12" ht="20.25" customHeight="1" x14ac:dyDescent="0.25">
      <c r="B21" s="22"/>
      <c r="C21" s="64" t="s">
        <v>42</v>
      </c>
      <c r="D21" s="24"/>
      <c r="E21" s="25"/>
      <c r="F21" s="24"/>
      <c r="G21" s="24"/>
      <c r="H21" s="26">
        <v>155000</v>
      </c>
      <c r="I21" s="6"/>
    </row>
    <row r="22" spans="2:12" ht="45" x14ac:dyDescent="0.25">
      <c r="B22" s="7"/>
      <c r="C22" s="8" t="s">
        <v>27</v>
      </c>
      <c r="D22" s="9"/>
      <c r="E22" s="9"/>
      <c r="F22" s="9"/>
      <c r="G22" s="9"/>
      <c r="H22" s="11">
        <v>10000</v>
      </c>
      <c r="I22" s="6"/>
    </row>
    <row r="23" spans="2:12" ht="45" x14ac:dyDescent="0.25">
      <c r="B23" s="7"/>
      <c r="C23" s="39" t="s">
        <v>28</v>
      </c>
      <c r="D23" s="9"/>
      <c r="E23" s="9"/>
      <c r="F23" s="9"/>
      <c r="G23" s="9"/>
      <c r="H23" s="40">
        <v>70000</v>
      </c>
      <c r="I23" s="6"/>
    </row>
    <row r="24" spans="2:12" ht="30" x14ac:dyDescent="0.25">
      <c r="B24" s="7"/>
      <c r="C24" s="41" t="s">
        <v>29</v>
      </c>
      <c r="D24" s="9"/>
      <c r="E24" s="9"/>
      <c r="F24" s="9"/>
      <c r="G24" s="9"/>
      <c r="H24" s="40">
        <v>30000</v>
      </c>
      <c r="I24" s="6"/>
    </row>
    <row r="25" spans="2:12" ht="30" x14ac:dyDescent="0.25">
      <c r="B25" s="7"/>
      <c r="C25" s="8" t="s">
        <v>30</v>
      </c>
      <c r="D25" s="9"/>
      <c r="E25" s="9"/>
      <c r="F25" s="9"/>
      <c r="G25" s="9"/>
      <c r="H25" s="11">
        <v>45000</v>
      </c>
      <c r="I25" s="6"/>
    </row>
    <row r="26" spans="2:12" ht="45" x14ac:dyDescent="0.25">
      <c r="B26" s="28"/>
      <c r="C26" s="8" t="s">
        <v>31</v>
      </c>
      <c r="D26" s="32"/>
      <c r="E26" s="32"/>
      <c r="F26" s="32"/>
      <c r="G26" s="32"/>
      <c r="H26" s="42">
        <v>4500</v>
      </c>
      <c r="I26" s="6"/>
    </row>
    <row r="27" spans="2:12" ht="39.75" customHeight="1" x14ac:dyDescent="0.25">
      <c r="B27" s="28"/>
      <c r="C27" s="30" t="s">
        <v>32</v>
      </c>
      <c r="D27" s="32"/>
      <c r="E27" s="32"/>
      <c r="F27" s="32"/>
      <c r="G27" s="32"/>
      <c r="H27" s="42">
        <v>2000</v>
      </c>
      <c r="I27" s="6"/>
    </row>
    <row r="28" spans="2:12" x14ac:dyDescent="0.25">
      <c r="B28" s="12"/>
      <c r="C28" s="13" t="s">
        <v>33</v>
      </c>
      <c r="D28" s="14"/>
      <c r="E28" s="14"/>
      <c r="F28" s="14"/>
      <c r="G28" s="14"/>
      <c r="H28" s="16">
        <v>2000</v>
      </c>
      <c r="I28" s="6"/>
    </row>
    <row r="29" spans="2:12" ht="30.75" thickTop="1" thickBot="1" x14ac:dyDescent="0.3">
      <c r="B29" s="17"/>
      <c r="C29" s="18" t="s">
        <v>34</v>
      </c>
      <c r="D29" s="19"/>
      <c r="E29" s="19"/>
      <c r="F29" s="19"/>
      <c r="G29" s="19"/>
      <c r="H29" s="21">
        <f>SUM(H20:H28)</f>
        <v>328500</v>
      </c>
      <c r="I29" s="6"/>
    </row>
    <row r="30" spans="2:12" ht="16.5" thickTop="1" thickBot="1" x14ac:dyDescent="0.3">
      <c r="B30" s="17"/>
      <c r="C30" s="18"/>
      <c r="D30" s="19"/>
      <c r="E30" s="19"/>
      <c r="F30" s="19"/>
      <c r="G30" s="43"/>
      <c r="H30" s="44">
        <v>0</v>
      </c>
      <c r="I30" s="6"/>
    </row>
    <row r="31" spans="2:12" ht="30.75" thickTop="1" thickBot="1" x14ac:dyDescent="0.3">
      <c r="B31" s="17"/>
      <c r="C31" s="18" t="s">
        <v>35</v>
      </c>
      <c r="D31" s="19"/>
      <c r="E31" s="19"/>
      <c r="F31" s="19"/>
      <c r="G31" s="19"/>
      <c r="H31" s="21">
        <v>50000</v>
      </c>
      <c r="I31" s="6"/>
      <c r="J31" s="45"/>
      <c r="K31" s="45"/>
      <c r="L31" s="45"/>
    </row>
    <row r="32" spans="2:12" ht="18.75" x14ac:dyDescent="0.3">
      <c r="B32" s="46"/>
      <c r="C32" s="47" t="s">
        <v>36</v>
      </c>
      <c r="D32" s="48"/>
      <c r="E32" s="48"/>
      <c r="F32" s="48"/>
      <c r="G32" s="48"/>
      <c r="H32" s="49">
        <f>SUM(H10,H18,H29,H30,H31)</f>
        <v>1088540</v>
      </c>
      <c r="I32" s="6"/>
    </row>
    <row r="33" spans="2:11" ht="18.75" x14ac:dyDescent="0.3">
      <c r="B33" s="50" t="s">
        <v>37</v>
      </c>
      <c r="E33" s="50">
        <v>980.41</v>
      </c>
      <c r="J33" s="51"/>
    </row>
    <row r="34" spans="2:11" ht="18.75" x14ac:dyDescent="0.3">
      <c r="B34" s="50" t="s">
        <v>38</v>
      </c>
      <c r="E34" s="50">
        <v>160</v>
      </c>
      <c r="K34" s="51"/>
    </row>
    <row r="35" spans="2:11" ht="18.75" x14ac:dyDescent="0.3">
      <c r="B35" s="50" t="s">
        <v>39</v>
      </c>
      <c r="H35" s="52">
        <f>H32/E33</f>
        <v>1110.2905927112126</v>
      </c>
    </row>
    <row r="36" spans="2:11" ht="18.75" x14ac:dyDescent="0.3">
      <c r="B36" s="53"/>
    </row>
    <row r="37" spans="2:11" ht="31.5" customHeight="1" x14ac:dyDescent="0.25">
      <c r="B37" s="62" t="s">
        <v>40</v>
      </c>
      <c r="C37" s="62"/>
      <c r="D37" s="62"/>
      <c r="E37" s="62"/>
      <c r="F37" s="62"/>
      <c r="G37" s="62"/>
      <c r="H37" s="62"/>
      <c r="I37" s="62"/>
    </row>
    <row r="39" spans="2:11" x14ac:dyDescent="0.25">
      <c r="B39" s="54" t="s">
        <v>41</v>
      </c>
    </row>
    <row r="40" spans="2:11" x14ac:dyDescent="0.25">
      <c r="B40" s="63"/>
      <c r="C40" s="63"/>
      <c r="D40" s="63"/>
      <c r="E40" s="63"/>
      <c r="F40" s="63"/>
      <c r="G40" s="63"/>
    </row>
  </sheetData>
  <mergeCells count="6">
    <mergeCell ref="B40:G40"/>
    <mergeCell ref="B2:H2"/>
    <mergeCell ref="B5:H5"/>
    <mergeCell ref="B11:H11"/>
    <mergeCell ref="B19:H19"/>
    <mergeCell ref="B37:I37"/>
  </mergeCells>
  <pageMargins left="0.7" right="0.7" top="0.75" bottom="0.75" header="0.3" footer="0.3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Юрий Иванович</dc:creator>
  <cp:lastModifiedBy>Павел</cp:lastModifiedBy>
  <cp:revision>1</cp:revision>
  <dcterms:created xsi:type="dcterms:W3CDTF">2016-05-13T11:39:39Z</dcterms:created>
  <dcterms:modified xsi:type="dcterms:W3CDTF">2025-06-27T01:01:27Z</dcterms:modified>
</cp:coreProperties>
</file>